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588A086-3097-4F39-B606-F9DEAB772E10}" xr6:coauthVersionLast="47" xr6:coauthVersionMax="47" xr10:uidLastSave="{00000000-0000-0000-0000-000000000000}"/>
  <bookViews>
    <workbookView xWindow="-120" yWindow="-120" windowWidth="29040" windowHeight="15840" xr2:uid="{3D074CB4-31E4-41AD-8BB9-712B2FC757A6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 s="1"/>
  <c r="L22" i="1"/>
  <c r="F23" i="1"/>
  <c r="L23" i="1" s="1"/>
  <c r="H23" i="1"/>
  <c r="F24" i="1"/>
  <c r="L24" i="1" s="1"/>
  <c r="H24" i="1"/>
  <c r="H25" i="1"/>
  <c r="L25" i="1"/>
  <c r="F26" i="1"/>
  <c r="J26" i="1" s="1"/>
  <c r="H27" i="1"/>
  <c r="L27" i="1" s="1"/>
  <c r="F28" i="1"/>
  <c r="H28" i="1"/>
  <c r="L28" i="1"/>
  <c r="C29" i="1"/>
  <c r="F29" i="1"/>
  <c r="L29" i="1" s="1"/>
  <c r="I29" i="1"/>
  <c r="J29" i="1"/>
  <c r="J30" i="1"/>
  <c r="J31" i="1"/>
  <c r="F32" i="1"/>
  <c r="L32" i="1" s="1"/>
  <c r="H32" i="1"/>
  <c r="F33" i="1"/>
  <c r="H33" i="1"/>
  <c r="L33" i="1" s="1"/>
  <c r="F34" i="1"/>
  <c r="H34" i="1"/>
  <c r="L34" i="1"/>
  <c r="F35" i="1"/>
  <c r="L35" i="1" s="1"/>
  <c r="H35" i="1"/>
  <c r="C36" i="1"/>
  <c r="C39" i="1" s="1"/>
  <c r="C41" i="1" s="1"/>
  <c r="F36" i="1"/>
  <c r="L36" i="1" s="1"/>
  <c r="J36" i="1"/>
  <c r="F37" i="1"/>
  <c r="L37" i="1" s="1"/>
  <c r="H37" i="1"/>
  <c r="F38" i="1"/>
  <c r="H38" i="1"/>
  <c r="L38" i="1" s="1"/>
  <c r="F39" i="1"/>
  <c r="I39" i="1"/>
  <c r="J39" i="1" s="1"/>
  <c r="L39" i="1"/>
  <c r="J40" i="1"/>
  <c r="F41" i="1"/>
  <c r="L41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H50" i="1"/>
  <c r="L50" i="1"/>
  <c r="F51" i="1"/>
  <c r="L51" i="1" s="1"/>
  <c r="H51" i="1"/>
  <c r="F52" i="1"/>
  <c r="L52" i="1" s="1"/>
  <c r="J53" i="1"/>
  <c r="L53" i="1"/>
  <c r="C54" i="1"/>
  <c r="C64" i="1" s="1"/>
  <c r="C72" i="1" s="1"/>
  <c r="F54" i="1"/>
  <c r="J54" i="1" s="1"/>
  <c r="I54" i="1"/>
  <c r="L54" i="1"/>
  <c r="J55" i="1"/>
  <c r="C56" i="1"/>
  <c r="I56" i="1"/>
  <c r="J56" i="1"/>
  <c r="L56" i="1"/>
  <c r="F57" i="1"/>
  <c r="H57" i="1"/>
  <c r="L57" i="1"/>
  <c r="F58" i="1"/>
  <c r="L58" i="1" s="1"/>
  <c r="H58" i="1"/>
  <c r="F59" i="1"/>
  <c r="L59" i="1" s="1"/>
  <c r="H59" i="1"/>
  <c r="F60" i="1"/>
  <c r="H60" i="1"/>
  <c r="L60" i="1" s="1"/>
  <c r="F61" i="1"/>
  <c r="H61" i="1"/>
  <c r="L61" i="1"/>
  <c r="F62" i="1"/>
  <c r="L62" i="1" s="1"/>
  <c r="H62" i="1"/>
  <c r="J63" i="1"/>
  <c r="L63" i="1"/>
  <c r="I64" i="1"/>
  <c r="J65" i="1"/>
  <c r="J66" i="1"/>
  <c r="F67" i="1"/>
  <c r="L67" i="1" s="1"/>
  <c r="J67" i="1"/>
  <c r="C68" i="1"/>
  <c r="C70" i="1" s="1"/>
  <c r="F68" i="1"/>
  <c r="L68" i="1" s="1"/>
  <c r="J68" i="1"/>
  <c r="C69" i="1"/>
  <c r="F69" i="1"/>
  <c r="L69" i="1" s="1"/>
  <c r="J69" i="1"/>
  <c r="F70" i="1"/>
  <c r="J70" i="1" s="1"/>
  <c r="I70" i="1"/>
  <c r="L70" i="1"/>
  <c r="J71" i="1"/>
  <c r="I72" i="1"/>
  <c r="J73" i="1"/>
  <c r="F64" i="1" l="1"/>
  <c r="L26" i="1"/>
  <c r="I41" i="1"/>
  <c r="J41" i="1" s="1"/>
  <c r="J64" i="1" l="1"/>
  <c r="L64" i="1"/>
  <c r="F72" i="1"/>
  <c r="J72" i="1" l="1"/>
  <c r="N72" i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<sst xmlns="http://schemas.openxmlformats.org/spreadsheetml/2006/main" count="90" uniqueCount="90">
  <si>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</si>
  <si>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</si>
  <si>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</si>
  <si>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</si>
  <si>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</si>
  <si>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</si>
  <si>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</si>
  <si>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</si>
  <si>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</si>
  <si>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</si>
  <si>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</si>
  <si>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</si>
  <si>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</si>
  <si>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</si>
  <si>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</si>
  <si>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</si>
  <si>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</si>
  <si>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</si>
  <si>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</si>
  <si>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</si>
  <si>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</si>
  <si>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</si>
  <si>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</si>
  <si>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</si>
  <si>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</si>
  <si>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</si>
  <si>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</si>
  <si>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</si>
  <si>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</si>
  <si>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</si>
  <si>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</si>
  <si>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</si>
  <si>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</si>
  <si>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</si>
  <si>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</si>
  <si>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</si>
  <si>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</si>
  <si>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</si>
  <si>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</si>
  <si>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</si>
  <si>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</si>
  <si>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</si>
  <si>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</si>
  <si>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</si>
  <si>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</si>
  <si>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</si>
  <si>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</si>
  <si>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</si>
  <si>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</si>
  <si>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</si>
  <si>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</si>
  <si>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</si>
  <si>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</si>
  <si>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</si>
  <si>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</si>
  <si>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</si>
  <si>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</si>
  <si>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</si>
  <si>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</si>
  <si>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</si>
  <si>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</si>
  <si>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</si>
  <si>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</si>
  <si>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</si>
  <si>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</si>
  <si>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</si>
  <si>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</si>
  <si>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</si>
  <si>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</si>
  <si>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</si>
  <si>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</si>
  <si>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</si>
  <si>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</si>
  <si>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</si>
  <si>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</si>
  <si>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</si>
  <si>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</si>
  <si>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</si>
  <si>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</si>
  <si>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</si>
  <si>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</si>
  <si>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</si>
  <si>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</si>
  <si>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</si>
  <si>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</si>
  <si>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</si>
  <si>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</si>
  <si>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</si>
  <si>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Octubre del año 2024</t>
  </si>
  <si>
    <t>Balance General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</si>
</sst>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Octubre%202024%20(1).xlsx" TargetMode="External"/><Relationship Id="rId1" Type="http://schemas.openxmlformats.org/officeDocument/2006/relationships/externalLinkPath" Target="/Users/cristian.fernanda/Downloads/Informe%20Financiero%20Octubre%20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 (2)"/>
    </sheetNames>
    <sheetDataSet>
      <sheetData sheetId="0"/>
      <sheetData sheetId="1">
        <row r="23">
          <cell r="D23">
            <v>1932749.8</v>
          </cell>
        </row>
        <row r="25">
          <cell r="D25">
            <v>232933528.34</v>
          </cell>
        </row>
        <row r="26">
          <cell r="D26">
            <v>-175346695.19999999</v>
          </cell>
        </row>
        <row r="31">
          <cell r="D31">
            <v>-7024433.3300000001</v>
          </cell>
        </row>
        <row r="32">
          <cell r="D32">
            <v>-410770.97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29126602.190000013</v>
          </cell>
        </row>
        <row r="19">
          <cell r="G19">
            <v>-9599628.379999999</v>
          </cell>
        </row>
      </sheetData>
      <sheetData sheetId="4">
        <row r="63">
          <cell r="C63">
            <v>40761915.590000004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AF71-D373-4A99-BA6D-A30EE29F5B8D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40761915.590000004</v>
      </c>
      <c r="G22" s="35"/>
      <c r="H22" s="9"/>
      <c r="I22" s="9">
        <v>23411067</v>
      </c>
      <c r="J22" s="16">
        <f>F22-I22</f>
        <v>17350848.590000004</v>
      </c>
      <c r="K22" s="16"/>
      <c r="L22" s="16">
        <f>+F22+H22</f>
        <v>40761915.590000004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Comprobación'!D23</f>
        <v>1932749.8</v>
      </c>
      <c r="G26" s="35"/>
      <c r="H26" s="9"/>
      <c r="I26" s="9">
        <v>2361505</v>
      </c>
      <c r="J26" s="16">
        <f>F26-I26</f>
        <v>-428755.19999999995</v>
      </c>
      <c r="K26" s="16"/>
      <c r="L26" s="16">
        <f>+F26+H26</f>
        <v>1932749.8</v>
      </c>
      <c r="M26" s="16"/>
      <c r="N26" s="30"/>
      <c r="O26" s="31"/>
      <c r="S26" s="34"/>
    </row>
    <row r="27" spans="1:19" customFormat="1" ht="16.5" hidden="1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5.75" hidden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6.5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42694665.390000001</v>
      </c>
      <c r="G29" s="17"/>
      <c r="H29" s="17"/>
      <c r="I29" s="32">
        <f>I22+I26</f>
        <v>25772572</v>
      </c>
      <c r="J29" s="16">
        <f>F29-I29</f>
        <v>16922093.390000001</v>
      </c>
      <c r="K29" s="20"/>
      <c r="L29" s="16">
        <f>+F29+H29</f>
        <v>42694665.390000001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Comprobación'!D25+'[1]BC Balance Comprobación'!D26</f>
        <v>57586833.140000015</v>
      </c>
      <c r="G36" s="35"/>
      <c r="H36" s="9"/>
      <c r="I36" s="9">
        <v>73263524</v>
      </c>
      <c r="J36" s="16">
        <f>F36-I36</f>
        <v>-15676690.859999985</v>
      </c>
      <c r="K36" s="45"/>
      <c r="L36" s="16">
        <f>+F36+H36</f>
        <v>57586833.140000015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57586833.140000015</v>
      </c>
      <c r="G39" s="17"/>
      <c r="H39" s="17"/>
      <c r="I39" s="32">
        <f>SUM(I32:I38)</f>
        <v>73263524</v>
      </c>
      <c r="J39" s="16">
        <f>F39-I39</f>
        <v>-15676690.859999985</v>
      </c>
      <c r="K39" s="45"/>
      <c r="L39" s="16">
        <f>+F39+H39</f>
        <v>57586833.140000015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100281498.53000002</v>
      </c>
      <c r="G41" s="17"/>
      <c r="H41" s="17"/>
      <c r="I41" s="26">
        <f>SUM(I39,I29)</f>
        <v>99036096</v>
      </c>
      <c r="J41" s="16">
        <f>F41-I41</f>
        <v>1245402.5300000161</v>
      </c>
      <c r="K41" s="16"/>
      <c r="L41" s="16">
        <f>+F41+H41</f>
        <v>100281498.53000002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>
        <v>5024939.42</v>
      </c>
      <c r="G45" s="42"/>
      <c r="H45" s="42"/>
      <c r="I45" s="42"/>
      <c r="J45" s="39"/>
      <c r="K45" s="39"/>
      <c r="L45" s="42">
        <f>+F45+H45</f>
        <v>5024939.42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Comprobación'!D31</f>
        <v>7024433.3300000001</v>
      </c>
      <c r="G46" s="57"/>
      <c r="H46" s="16"/>
      <c r="I46" s="43">
        <v>9644835</v>
      </c>
      <c r="K46" s="20"/>
      <c r="L46" s="16">
        <f>+F46+H46</f>
        <v>7024433.3300000001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>
        <v>7075581.6811864404</v>
      </c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Comprobación'!D32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hidden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12460143.720000001</v>
      </c>
      <c r="G54" s="17"/>
      <c r="H54" s="17"/>
      <c r="I54" s="17">
        <f>SUBTOTAL(9,I46:I53)</f>
        <v>9644835</v>
      </c>
      <c r="J54" s="16">
        <f>F54-I54</f>
        <v>2815308.7200000007</v>
      </c>
      <c r="K54" s="16"/>
      <c r="L54" s="16">
        <f>+F54+H54</f>
        <v>12460143.720000001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12460143.720000001</v>
      </c>
      <c r="G64" s="17"/>
      <c r="H64" s="17"/>
      <c r="I64" s="32">
        <f>SUM(I54,I63)</f>
        <v>9644835</v>
      </c>
      <c r="J64" s="16">
        <f>F64-I64</f>
        <v>2815308.7200000007</v>
      </c>
      <c r="K64" s="16"/>
      <c r="L64" s="16">
        <f>+F64+H64</f>
        <v>12460143.720000001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45725657.190000013</v>
      </c>
      <c r="G68" s="35"/>
      <c r="H68" s="9"/>
      <c r="I68" s="9">
        <v>38126099</v>
      </c>
      <c r="J68" s="16">
        <f>F68-I68</f>
        <v>7599558.1900000125</v>
      </c>
      <c r="K68" s="16"/>
      <c r="L68" s="16">
        <f>+F68+H68</f>
        <v>45725657.190000013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-9599628.379999999</v>
      </c>
      <c r="G69" s="35"/>
      <c r="H69" s="9"/>
      <c r="I69" s="9">
        <v>-430164</v>
      </c>
      <c r="J69" s="16">
        <f>F69-I69</f>
        <v>-9169464.379999999</v>
      </c>
      <c r="K69" s="16"/>
      <c r="L69" s="16">
        <f>+F69+H69</f>
        <v>-9599628.379999999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87821354.810000017</v>
      </c>
      <c r="G70" s="17"/>
      <c r="H70" s="17"/>
      <c r="I70" s="32">
        <f>SUM(I66:I69)</f>
        <v>89391261</v>
      </c>
      <c r="J70" s="16">
        <f>F70-I70</f>
        <v>-1569906.1899999827</v>
      </c>
      <c r="K70" s="16"/>
      <c r="L70" s="16">
        <f>+F70+H70</f>
        <v>87821354.810000017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100281498.53000002</v>
      </c>
      <c r="G72" s="17"/>
      <c r="H72" s="17"/>
      <c r="I72" s="26">
        <f>+I64+I70</f>
        <v>99036096</v>
      </c>
      <c r="J72" s="16">
        <f>F72-I72</f>
        <v>1245402.5300000161</v>
      </c>
      <c r="K72" s="16"/>
      <c r="M72" s="20"/>
      <c r="N72" s="16">
        <f>F41-F72</f>
        <v>0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2024-11-15T12:19:44Z</dcterms:created>
  <dcterms:modified xsi:type="dcterms:W3CDTF">2024-11-15T12:20:21Z</dcterms:modified>
</cp:coreProperties>
</file>